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за 1 квартал2012" sheetId="1" r:id="rId1"/>
  </sheets>
  <calcPr calcId="125725" refMode="R1C1"/>
</workbook>
</file>

<file path=xl/calcChain.xml><?xml version="1.0" encoding="utf-8"?>
<calcChain xmlns="http://schemas.openxmlformats.org/spreadsheetml/2006/main">
  <c r="H52" i="1"/>
  <c r="L45"/>
  <c r="F45"/>
  <c r="G45" s="1"/>
  <c r="L44"/>
  <c r="G44"/>
  <c r="F44"/>
  <c r="L43"/>
  <c r="G43"/>
  <c r="F43"/>
  <c r="L42"/>
  <c r="F42"/>
  <c r="G42" s="1"/>
  <c r="G52" s="1"/>
  <c r="H40"/>
  <c r="F33"/>
  <c r="G33" s="1"/>
  <c r="L32"/>
  <c r="G32"/>
  <c r="F32"/>
  <c r="G31"/>
  <c r="F31"/>
  <c r="L30"/>
  <c r="F30"/>
  <c r="G30" s="1"/>
  <c r="H28"/>
  <c r="K21"/>
  <c r="L21" s="1"/>
  <c r="J21"/>
  <c r="G21"/>
  <c r="F21"/>
  <c r="L20"/>
  <c r="K20"/>
  <c r="J20"/>
  <c r="F20"/>
  <c r="G20" s="1"/>
  <c r="L19"/>
  <c r="K19"/>
  <c r="J19"/>
  <c r="G19"/>
  <c r="F19"/>
  <c r="K18"/>
  <c r="J18"/>
  <c r="L18" s="1"/>
  <c r="G18"/>
  <c r="G28" s="1"/>
  <c r="F18"/>
  <c r="H16"/>
  <c r="L9"/>
  <c r="F9"/>
  <c r="G9" s="1"/>
  <c r="L8"/>
  <c r="E8"/>
  <c r="F8" s="1"/>
  <c r="G8" s="1"/>
  <c r="D8"/>
  <c r="L7"/>
  <c r="F7"/>
  <c r="G7" s="1"/>
  <c r="L6"/>
  <c r="G6"/>
  <c r="F6"/>
  <c r="G16" l="1"/>
  <c r="G40"/>
</calcChain>
</file>

<file path=xl/sharedStrings.xml><?xml version="1.0" encoding="utf-8"?>
<sst xmlns="http://schemas.openxmlformats.org/spreadsheetml/2006/main" count="171" uniqueCount="47">
  <si>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    </t>
  </si>
  <si>
    <t xml:space="preserve">   (в соответствии с методикой, утвержденной Приказом №2349 от 28.12.2011г. "О порядке осуществления  мониторинга результатов деятельно-сти государственных  учреждений, подведомственных департаменту 
имущественных и земельных отношений Воронежской области")
</t>
  </si>
  <si>
    <t>№ п/п</t>
  </si>
  <si>
    <t>Наименование показателя</t>
  </si>
  <si>
    <t>Единица измерения</t>
  </si>
  <si>
    <t>1 квартал 2012 года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</si>
  <si>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</si>
  <si>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</si>
  <si>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</si>
  <si>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</si>
  <si>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</si>
  <si>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</si>
  <si>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% исполнения плана (по 10 баллов за каждый пунк выполнения)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</si>
  <si>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</si>
  <si>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 Воронежской области"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</si>
  <si>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</si>
  <si>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</si>
  <si>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Количество поданных исковых заявлений о взыскании задолженности по арендной плате за земельные участки</t>
  </si>
  <si>
    <t>шт.</t>
  </si>
  <si>
    <t>Взыскание задолженности по арендной плате земельных участков в Арбитражных судах и судах общей юрисдикции</t>
  </si>
  <si>
    <t>млн. руб.</t>
  </si>
  <si>
    <t>Количество выездных проверок использования земельных участков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</si>
  <si>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</si>
  <si>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</si>
  <si>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</si>
  <si>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</si>
  <si>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</si>
  <si>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</si>
  <si>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Отсутствие замечаний Департамента по целевому и эффективному использованию бюджетных средств учреждения</t>
  </si>
  <si>
    <t>_   / +</t>
  </si>
  <si>
    <t>Отсутствие замечаний Департамента по использованию имущества, находящегося оперативном управлении учреждения</t>
  </si>
  <si>
    <t>+</t>
  </si>
  <si>
    <t>ОГБУ ВО "Управление природных ресурсов Воронежской области"</t>
  </si>
  <si>
    <t>Количество областных объектов недвижимости и земельных участков, оформленных в собственность области</t>
  </si>
  <si>
    <t>Количество сформированных земельных участков в целях их дальнейшей постановки  на кадастровый учет</t>
  </si>
  <si>
    <t>Количество выездных проверок использования областного имущества</t>
  </si>
  <si>
    <t>КУ ВО "Фонд государственного имущества Воронежской области"</t>
  </si>
  <si>
    <t>тыс.руб.</t>
  </si>
  <si>
    <t>Выполнение утвержденного  прогнозного плана (программы) приватизации в части реализации объектов областной собственности, в т.ч. земельных участков</t>
  </si>
  <si>
    <t>%</t>
  </si>
  <si>
    <t>Экономия бюджетных средств при размещении заказов на поставку товаров, выполнение работ, оказание услуг для нужд Департамента путем проведения запросов котировок, аукционов и конкурсов</t>
  </si>
  <si>
    <t>более 10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</si>
  <si>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</si>
  <si>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</si>
  <si>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газоснабжения,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</si>
  <si>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</si>
  <si>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Доля  обществ в общем количестве акционерных обществ с долей Воронежской области в уставном капитале 51 и более процентов, имеющих положительный финансовый результат в отчетном периоде.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</si>
</sst>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3" borderId="19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164" fontId="13" fillId="2" borderId="25" xfId="0" applyNumberFormat="1" applyFont="1" applyFill="1" applyBorder="1" applyAlignment="1">
      <alignment horizontal="center" vertical="center" wrapText="1"/>
    </xf>
    <xf numFmtId="164" fontId="14" fillId="3" borderId="25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 wrapText="1"/>
    </xf>
    <xf numFmtId="1" fontId="9" fillId="2" borderId="26" xfId="0" applyNumberFormat="1" applyFont="1" applyFill="1" applyBorder="1" applyAlignment="1">
      <alignment horizontal="center" vertical="center" wrapText="1"/>
    </xf>
    <xf numFmtId="1" fontId="9" fillId="3" borderId="27" xfId="0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40" zoomScale="60" zoomScaleNormal="100" workbookViewId="0">
      <selection activeCell="H6" sqref="H6"/>
    </sheetView>
  </sheetViews>
  <sheetFormatPr defaultRowHeight="15"/>
  <cols>
    <col min="1" max="1" width="3.7109375" style="2" customWidth="1"/>
    <col min="2" max="2" width="95.28515625" style="2" customWidth="1"/>
    <col min="3" max="3" width="11.7109375" style="2" customWidth="1"/>
    <col min="4" max="5" width="8.7109375" style="2" customWidth="1"/>
    <col min="6" max="6" width="11.5703125" style="67" customWidth="1"/>
    <col min="7" max="7" width="13" style="67" hidden="1" customWidth="1"/>
    <col min="8" max="8" width="17.5703125" style="67" customWidth="1"/>
    <col min="9" max="9" width="16.140625" style="67" hidden="1" customWidth="1"/>
    <col min="10" max="12" width="8.7109375" style="2" hidden="1" customWidth="1"/>
    <col min="13" max="16384" width="9.140625" style="2"/>
  </cols>
  <sheetData>
    <row r="1" spans="1:12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7.7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</v>
      </c>
      <c r="B3" s="5" t="s">
        <v>3</v>
      </c>
      <c r="C3" s="6" t="s">
        <v>4</v>
      </c>
      <c r="D3" s="7" t="s">
        <v>5</v>
      </c>
      <c r="E3" s="8"/>
      <c r="F3" s="9" t="s">
        <v>6</v>
      </c>
      <c r="G3" s="10" t="s">
        <v>7</v>
      </c>
      <c r="H3" s="11"/>
      <c r="I3" s="12"/>
      <c r="J3" s="13" t="s">
        <v>8</v>
      </c>
      <c r="K3" s="14"/>
      <c r="L3" s="15" t="s">
        <v>6</v>
      </c>
    </row>
    <row r="4" spans="1:12" ht="78.75" customHeight="1" thickBot="1">
      <c r="A4" s="16"/>
      <c r="B4" s="17"/>
      <c r="C4" s="18"/>
      <c r="D4" s="19" t="s">
        <v>9</v>
      </c>
      <c r="E4" s="19" t="s">
        <v>10</v>
      </c>
      <c r="F4" s="20"/>
      <c r="G4" s="21" t="s">
        <v>11</v>
      </c>
      <c r="H4" s="22" t="s">
        <v>12</v>
      </c>
      <c r="I4" s="23" t="s">
        <v>13</v>
      </c>
      <c r="J4" s="24" t="s">
        <v>9</v>
      </c>
      <c r="K4" s="25" t="s">
        <v>10</v>
      </c>
      <c r="L4" s="26"/>
    </row>
    <row r="5" spans="1:12" s="35" customFormat="1" ht="17.25" customHeight="1" thickBot="1">
      <c r="A5" s="27" t="s">
        <v>14</v>
      </c>
      <c r="B5" s="27"/>
      <c r="C5" s="27"/>
      <c r="D5" s="28"/>
      <c r="E5" s="28"/>
      <c r="F5" s="29"/>
      <c r="G5" s="30">
        <v>3</v>
      </c>
      <c r="H5" s="31">
        <v>1</v>
      </c>
      <c r="I5" s="32">
        <v>4</v>
      </c>
      <c r="J5" s="33"/>
      <c r="K5" s="34"/>
      <c r="L5" s="34"/>
    </row>
    <row r="6" spans="1:12" s="35" customFormat="1" ht="42" customHeight="1">
      <c r="A6" s="36">
        <v>1</v>
      </c>
      <c r="B6" s="37" t="s">
        <v>15</v>
      </c>
      <c r="C6" s="36" t="s">
        <v>16</v>
      </c>
      <c r="D6" s="36">
        <v>150</v>
      </c>
      <c r="E6" s="36">
        <v>200</v>
      </c>
      <c r="F6" s="38">
        <f>E6*100/D6</f>
        <v>133.33333333333334</v>
      </c>
      <c r="G6" s="39">
        <f>F6*10/100</f>
        <v>13.333333333333336</v>
      </c>
      <c r="H6" s="40">
        <v>10</v>
      </c>
      <c r="I6" s="41"/>
      <c r="J6" s="36">
        <v>150</v>
      </c>
      <c r="K6" s="36">
        <v>228</v>
      </c>
      <c r="L6" s="42">
        <f>K6*100/J6</f>
        <v>152</v>
      </c>
    </row>
    <row r="7" spans="1:12" s="35" customFormat="1" ht="42" customHeight="1">
      <c r="A7" s="36">
        <v>2</v>
      </c>
      <c r="B7" s="37" t="s">
        <v>17</v>
      </c>
      <c r="C7" s="36" t="s">
        <v>18</v>
      </c>
      <c r="D7" s="36">
        <v>192</v>
      </c>
      <c r="E7" s="36">
        <v>197</v>
      </c>
      <c r="F7" s="38">
        <f>E7*100/D7</f>
        <v>102.60416666666667</v>
      </c>
      <c r="G7" s="38">
        <f t="shared" ref="G7:G9" si="0">F7*10/100</f>
        <v>10.260416666666668</v>
      </c>
      <c r="H7" s="43">
        <v>10</v>
      </c>
      <c r="I7" s="42"/>
      <c r="J7" s="36">
        <v>525</v>
      </c>
      <c r="K7" s="36">
        <v>557</v>
      </c>
      <c r="L7" s="42">
        <f t="shared" ref="L7:L45" si="1">K7*100/J7</f>
        <v>106.0952380952381</v>
      </c>
    </row>
    <row r="8" spans="1:12" s="35" customFormat="1" ht="42" customHeight="1">
      <c r="A8" s="36">
        <v>3</v>
      </c>
      <c r="B8" s="37" t="s">
        <v>19</v>
      </c>
      <c r="C8" s="36" t="s">
        <v>20</v>
      </c>
      <c r="D8" s="36">
        <f>23.75+13.75</f>
        <v>37.5</v>
      </c>
      <c r="E8" s="36">
        <f>27.38+13.80154459</f>
        <v>41.181544590000001</v>
      </c>
      <c r="F8" s="38">
        <f t="shared" ref="F8:F45" si="2">E8*100/D8</f>
        <v>109.81745224000001</v>
      </c>
      <c r="G8" s="38">
        <f t="shared" si="0"/>
        <v>10.981745224000001</v>
      </c>
      <c r="H8" s="43">
        <v>10</v>
      </c>
      <c r="I8" s="42"/>
      <c r="J8" s="36">
        <v>24</v>
      </c>
      <c r="K8" s="36">
        <v>49.2</v>
      </c>
      <c r="L8" s="42">
        <f t="shared" si="1"/>
        <v>205</v>
      </c>
    </row>
    <row r="9" spans="1:12" s="35" customFormat="1" ht="42" customHeight="1">
      <c r="A9" s="36">
        <v>4</v>
      </c>
      <c r="B9" s="37" t="s">
        <v>21</v>
      </c>
      <c r="C9" s="36" t="s">
        <v>18</v>
      </c>
      <c r="D9" s="36">
        <v>300</v>
      </c>
      <c r="E9" s="36">
        <v>328</v>
      </c>
      <c r="F9" s="38">
        <f>E9*100/D9</f>
        <v>109.33333333333333</v>
      </c>
      <c r="G9" s="38">
        <f t="shared" si="0"/>
        <v>10.933333333333332</v>
      </c>
      <c r="H9" s="43">
        <v>10</v>
      </c>
      <c r="I9" s="42"/>
      <c r="J9" s="36">
        <v>720</v>
      </c>
      <c r="K9" s="36">
        <v>958</v>
      </c>
      <c r="L9" s="42">
        <f t="shared" si="1"/>
        <v>133.05555555555554</v>
      </c>
    </row>
    <row r="10" spans="1:12" s="35" customFormat="1" ht="42" customHeight="1">
      <c r="A10" s="36">
        <v>5</v>
      </c>
      <c r="B10" s="37" t="s">
        <v>22</v>
      </c>
      <c r="C10" s="36" t="s">
        <v>23</v>
      </c>
      <c r="D10" s="36">
        <v>0</v>
      </c>
      <c r="E10" s="36">
        <v>0</v>
      </c>
      <c r="F10" s="38" t="s">
        <v>24</v>
      </c>
      <c r="G10" s="38" t="s">
        <v>24</v>
      </c>
      <c r="H10" s="44">
        <v>10</v>
      </c>
      <c r="I10" s="45"/>
      <c r="J10" s="36">
        <v>0</v>
      </c>
      <c r="K10" s="36">
        <v>0</v>
      </c>
      <c r="L10" s="42" t="s">
        <v>24</v>
      </c>
    </row>
    <row r="11" spans="1:12" s="35" customFormat="1" ht="42" customHeight="1">
      <c r="A11" s="36">
        <v>6</v>
      </c>
      <c r="B11" s="37" t="s">
        <v>25</v>
      </c>
      <c r="C11" s="36" t="s">
        <v>23</v>
      </c>
      <c r="D11" s="36">
        <v>0</v>
      </c>
      <c r="E11" s="36">
        <v>0</v>
      </c>
      <c r="F11" s="38" t="s">
        <v>24</v>
      </c>
      <c r="G11" s="38" t="s">
        <v>24</v>
      </c>
      <c r="H11" s="44">
        <v>10</v>
      </c>
      <c r="I11" s="46"/>
      <c r="J11" s="47"/>
      <c r="K11" s="36"/>
      <c r="L11" s="42"/>
    </row>
    <row r="12" spans="1:12" s="35" customFormat="1" ht="42" customHeight="1">
      <c r="A12" s="36">
        <v>7</v>
      </c>
      <c r="B12" s="37" t="s">
        <v>26</v>
      </c>
      <c r="C12" s="36" t="s">
        <v>18</v>
      </c>
      <c r="D12" s="36">
        <v>0</v>
      </c>
      <c r="E12" s="36">
        <v>0</v>
      </c>
      <c r="F12" s="38" t="s">
        <v>24</v>
      </c>
      <c r="G12" s="38" t="s">
        <v>24</v>
      </c>
      <c r="H12" s="44">
        <v>10</v>
      </c>
      <c r="I12" s="46"/>
      <c r="J12" s="47"/>
      <c r="K12" s="36"/>
      <c r="L12" s="42"/>
    </row>
    <row r="13" spans="1:12" s="35" customFormat="1" ht="42" customHeight="1">
      <c r="A13" s="36">
        <v>8</v>
      </c>
      <c r="B13" s="37" t="s">
        <v>27</v>
      </c>
      <c r="C13" s="36" t="s">
        <v>18</v>
      </c>
      <c r="D13" s="36">
        <v>0</v>
      </c>
      <c r="E13" s="36">
        <v>0</v>
      </c>
      <c r="F13" s="38" t="s">
        <v>24</v>
      </c>
      <c r="G13" s="38" t="s">
        <v>24</v>
      </c>
      <c r="H13" s="44">
        <v>10</v>
      </c>
      <c r="I13" s="46"/>
      <c r="J13" s="47"/>
      <c r="K13" s="36"/>
      <c r="L13" s="42"/>
    </row>
    <row r="14" spans="1:12" s="35" customFormat="1" ht="42" customHeight="1">
      <c r="A14" s="36">
        <v>9</v>
      </c>
      <c r="B14" s="37" t="s">
        <v>28</v>
      </c>
      <c r="C14" s="36" t="s">
        <v>29</v>
      </c>
      <c r="D14" s="36" t="s">
        <v>24</v>
      </c>
      <c r="E14" s="36" t="s">
        <v>24</v>
      </c>
      <c r="F14" s="38" t="s">
        <v>24</v>
      </c>
      <c r="G14" s="38" t="s">
        <v>24</v>
      </c>
      <c r="H14" s="43">
        <v>10</v>
      </c>
      <c r="I14" s="46"/>
      <c r="J14" s="47"/>
      <c r="K14" s="36"/>
      <c r="L14" s="42"/>
    </row>
    <row r="15" spans="1:12" s="35" customFormat="1" ht="42" customHeight="1" thickBot="1">
      <c r="A15" s="36">
        <v>10</v>
      </c>
      <c r="B15" s="48" t="s">
        <v>30</v>
      </c>
      <c r="C15" s="36" t="s">
        <v>29</v>
      </c>
      <c r="D15" s="36" t="s">
        <v>24</v>
      </c>
      <c r="E15" s="36" t="s">
        <v>31</v>
      </c>
      <c r="F15" s="38" t="s">
        <v>24</v>
      </c>
      <c r="G15" s="38" t="s">
        <v>24</v>
      </c>
      <c r="H15" s="43">
        <v>0</v>
      </c>
      <c r="I15" s="46"/>
      <c r="J15" s="47"/>
      <c r="K15" s="36"/>
      <c r="L15" s="42"/>
    </row>
    <row r="16" spans="1:12" s="35" customFormat="1" ht="17.25" customHeight="1" thickBot="1">
      <c r="A16" s="49"/>
      <c r="B16" s="50"/>
      <c r="C16" s="50"/>
      <c r="D16" s="50"/>
      <c r="E16" s="50"/>
      <c r="F16" s="51"/>
      <c r="G16" s="52">
        <f>SUM(G6:G10)</f>
        <v>45.508828557333338</v>
      </c>
      <c r="H16" s="53">
        <f>SUM(H6:H15)</f>
        <v>90</v>
      </c>
      <c r="I16" s="54"/>
      <c r="J16" s="33"/>
      <c r="K16" s="34"/>
      <c r="L16" s="42"/>
    </row>
    <row r="17" spans="1:12" s="35" customFormat="1" ht="17.25" customHeight="1" thickBot="1">
      <c r="A17" s="55" t="s">
        <v>32</v>
      </c>
      <c r="B17" s="55"/>
      <c r="C17" s="55"/>
      <c r="D17" s="34"/>
      <c r="E17" s="34"/>
      <c r="F17" s="56"/>
      <c r="G17" s="57">
        <v>2</v>
      </c>
      <c r="H17" s="58">
        <v>1</v>
      </c>
      <c r="I17" s="59">
        <v>1</v>
      </c>
      <c r="J17" s="60"/>
      <c r="K17" s="61"/>
      <c r="L17" s="45"/>
    </row>
    <row r="18" spans="1:12" s="35" customFormat="1" ht="40.5" customHeight="1">
      <c r="A18" s="36">
        <v>1</v>
      </c>
      <c r="B18" s="37" t="s">
        <v>15</v>
      </c>
      <c r="C18" s="36" t="s">
        <v>16</v>
      </c>
      <c r="D18" s="36">
        <v>200</v>
      </c>
      <c r="E18" s="36">
        <v>158.13614000000001</v>
      </c>
      <c r="F18" s="38">
        <f t="shared" si="2"/>
        <v>79.068070000000006</v>
      </c>
      <c r="G18" s="38">
        <f>F18*10/100</f>
        <v>7.9068070000000015</v>
      </c>
      <c r="H18" s="43">
        <v>0</v>
      </c>
      <c r="I18" s="42"/>
      <c r="J18" s="36">
        <f>130+530+510</f>
        <v>1170</v>
      </c>
      <c r="K18" s="36">
        <f>138.22+509.03+751.25</f>
        <v>1398.5</v>
      </c>
      <c r="L18" s="42">
        <f t="shared" si="1"/>
        <v>119.52991452991454</v>
      </c>
    </row>
    <row r="19" spans="1:12" s="35" customFormat="1" ht="40.5" customHeight="1">
      <c r="A19" s="36">
        <v>2</v>
      </c>
      <c r="B19" s="37" t="s">
        <v>33</v>
      </c>
      <c r="C19" s="36" t="s">
        <v>18</v>
      </c>
      <c r="D19" s="36">
        <v>180</v>
      </c>
      <c r="E19" s="36">
        <v>205</v>
      </c>
      <c r="F19" s="38">
        <f t="shared" si="2"/>
        <v>113.88888888888889</v>
      </c>
      <c r="G19" s="38">
        <f t="shared" ref="G19:G21" si="3">F19*10/100</f>
        <v>11.388888888888889</v>
      </c>
      <c r="H19" s="43">
        <v>10</v>
      </c>
      <c r="I19" s="42"/>
      <c r="J19" s="36">
        <f>63+51+51</f>
        <v>165</v>
      </c>
      <c r="K19" s="36">
        <f>121+28+111+43+136+51</f>
        <v>490</v>
      </c>
      <c r="L19" s="42">
        <f t="shared" si="1"/>
        <v>296.969696969697</v>
      </c>
    </row>
    <row r="20" spans="1:12" s="35" customFormat="1" ht="40.5" customHeight="1">
      <c r="A20" s="36">
        <v>3</v>
      </c>
      <c r="B20" s="37" t="s">
        <v>34</v>
      </c>
      <c r="C20" s="36" t="s">
        <v>18</v>
      </c>
      <c r="D20" s="36">
        <v>40</v>
      </c>
      <c r="E20" s="36">
        <v>40</v>
      </c>
      <c r="F20" s="38">
        <f t="shared" si="2"/>
        <v>100</v>
      </c>
      <c r="G20" s="38">
        <f t="shared" si="3"/>
        <v>10</v>
      </c>
      <c r="H20" s="43">
        <v>10</v>
      </c>
      <c r="I20" s="42"/>
      <c r="J20" s="36">
        <f>56+57+43</f>
        <v>156</v>
      </c>
      <c r="K20" s="36">
        <f>30+35+43</f>
        <v>108</v>
      </c>
      <c r="L20" s="42">
        <f>K20*100/J20</f>
        <v>69.230769230769226</v>
      </c>
    </row>
    <row r="21" spans="1:12" s="35" customFormat="1" ht="40.5" customHeight="1">
      <c r="A21" s="36">
        <v>4</v>
      </c>
      <c r="B21" s="37" t="s">
        <v>35</v>
      </c>
      <c r="C21" s="36" t="s">
        <v>18</v>
      </c>
      <c r="D21" s="36">
        <v>364</v>
      </c>
      <c r="E21" s="36">
        <v>369</v>
      </c>
      <c r="F21" s="38">
        <f t="shared" si="2"/>
        <v>101.37362637362638</v>
      </c>
      <c r="G21" s="38">
        <f t="shared" si="3"/>
        <v>10.137362637362639</v>
      </c>
      <c r="H21" s="43">
        <v>10</v>
      </c>
      <c r="I21" s="42"/>
      <c r="J21" s="36">
        <f>320+95+95</f>
        <v>510</v>
      </c>
      <c r="K21" s="36">
        <f>332+126+678</f>
        <v>1136</v>
      </c>
      <c r="L21" s="42">
        <f>K21*100/J21</f>
        <v>222.74509803921569</v>
      </c>
    </row>
    <row r="22" spans="1:12" s="35" customFormat="1" ht="40.5" customHeight="1">
      <c r="A22" s="36">
        <v>5</v>
      </c>
      <c r="B22" s="37" t="s">
        <v>22</v>
      </c>
      <c r="C22" s="36" t="s">
        <v>23</v>
      </c>
      <c r="D22" s="36">
        <v>0</v>
      </c>
      <c r="E22" s="36">
        <v>0</v>
      </c>
      <c r="F22" s="38" t="s">
        <v>24</v>
      </c>
      <c r="G22" s="38" t="s">
        <v>24</v>
      </c>
      <c r="H22" s="43">
        <v>10</v>
      </c>
      <c r="I22" s="45"/>
      <c r="J22" s="36">
        <v>0</v>
      </c>
      <c r="K22" s="36">
        <v>0</v>
      </c>
      <c r="L22" s="42" t="s">
        <v>24</v>
      </c>
    </row>
    <row r="23" spans="1:12" s="35" customFormat="1" ht="40.5" customHeight="1">
      <c r="A23" s="36">
        <v>6</v>
      </c>
      <c r="B23" s="37" t="s">
        <v>25</v>
      </c>
      <c r="C23" s="36" t="s">
        <v>23</v>
      </c>
      <c r="D23" s="36">
        <v>0</v>
      </c>
      <c r="E23" s="36">
        <v>0</v>
      </c>
      <c r="F23" s="38" t="s">
        <v>24</v>
      </c>
      <c r="G23" s="38" t="s">
        <v>24</v>
      </c>
      <c r="H23" s="43">
        <v>10</v>
      </c>
      <c r="I23" s="46"/>
      <c r="J23" s="47"/>
      <c r="K23" s="36"/>
      <c r="L23" s="42"/>
    </row>
    <row r="24" spans="1:12" s="35" customFormat="1" ht="40.5" customHeight="1">
      <c r="A24" s="36">
        <v>7</v>
      </c>
      <c r="B24" s="37" t="s">
        <v>26</v>
      </c>
      <c r="C24" s="36" t="s">
        <v>18</v>
      </c>
      <c r="D24" s="36">
        <v>0</v>
      </c>
      <c r="E24" s="36">
        <v>0</v>
      </c>
      <c r="F24" s="38" t="s">
        <v>24</v>
      </c>
      <c r="G24" s="38" t="s">
        <v>24</v>
      </c>
      <c r="H24" s="43">
        <v>10</v>
      </c>
      <c r="I24" s="46"/>
      <c r="J24" s="47"/>
      <c r="K24" s="36"/>
      <c r="L24" s="42"/>
    </row>
    <row r="25" spans="1:12" s="35" customFormat="1" ht="40.5" customHeight="1">
      <c r="A25" s="36">
        <v>8</v>
      </c>
      <c r="B25" s="37" t="s">
        <v>27</v>
      </c>
      <c r="C25" s="36" t="s">
        <v>18</v>
      </c>
      <c r="D25" s="36">
        <v>0</v>
      </c>
      <c r="E25" s="36">
        <v>0</v>
      </c>
      <c r="F25" s="38" t="s">
        <v>24</v>
      </c>
      <c r="G25" s="38" t="s">
        <v>24</v>
      </c>
      <c r="H25" s="43">
        <v>10</v>
      </c>
      <c r="I25" s="46"/>
      <c r="J25" s="47"/>
      <c r="K25" s="36"/>
      <c r="L25" s="42"/>
    </row>
    <row r="26" spans="1:12" s="35" customFormat="1" ht="40.5" customHeight="1">
      <c r="A26" s="36">
        <v>9</v>
      </c>
      <c r="B26" s="37" t="s">
        <v>28</v>
      </c>
      <c r="C26" s="36" t="s">
        <v>29</v>
      </c>
      <c r="D26" s="36" t="s">
        <v>24</v>
      </c>
      <c r="E26" s="36" t="s">
        <v>24</v>
      </c>
      <c r="F26" s="38" t="s">
        <v>24</v>
      </c>
      <c r="G26" s="38" t="s">
        <v>24</v>
      </c>
      <c r="H26" s="43">
        <v>10</v>
      </c>
      <c r="I26" s="46"/>
      <c r="J26" s="47"/>
      <c r="K26" s="36"/>
      <c r="L26" s="42"/>
    </row>
    <row r="27" spans="1:12" s="35" customFormat="1" ht="40.5" customHeight="1" thickBot="1">
      <c r="A27" s="36">
        <v>10</v>
      </c>
      <c r="B27" s="37" t="s">
        <v>30</v>
      </c>
      <c r="C27" s="36" t="s">
        <v>29</v>
      </c>
      <c r="D27" s="36" t="s">
        <v>24</v>
      </c>
      <c r="E27" s="36" t="s">
        <v>24</v>
      </c>
      <c r="F27" s="38" t="s">
        <v>24</v>
      </c>
      <c r="G27" s="38" t="s">
        <v>24</v>
      </c>
      <c r="H27" s="43">
        <v>10</v>
      </c>
      <c r="I27" s="46"/>
      <c r="J27" s="47"/>
      <c r="K27" s="36"/>
      <c r="L27" s="42"/>
    </row>
    <row r="28" spans="1:12" s="35" customFormat="1" ht="17.25" customHeight="1" thickBot="1">
      <c r="A28" s="62"/>
      <c r="B28" s="63"/>
      <c r="C28" s="33"/>
      <c r="D28" s="34"/>
      <c r="E28" s="34"/>
      <c r="F28" s="56"/>
      <c r="G28" s="52">
        <f>SUM(G18:G22)</f>
        <v>39.433058526251529</v>
      </c>
      <c r="H28" s="53">
        <f>SUM(H18:H27)</f>
        <v>90</v>
      </c>
      <c r="I28" s="54"/>
      <c r="J28" s="33"/>
      <c r="K28" s="34"/>
      <c r="L28" s="42"/>
    </row>
    <row r="29" spans="1:12" s="35" customFormat="1" ht="17.25" customHeight="1" thickBot="1">
      <c r="A29" s="55" t="s">
        <v>36</v>
      </c>
      <c r="B29" s="55"/>
      <c r="C29" s="55"/>
      <c r="D29" s="34"/>
      <c r="E29" s="34"/>
      <c r="F29" s="56"/>
      <c r="G29" s="57">
        <v>1</v>
      </c>
      <c r="H29" s="58">
        <v>1</v>
      </c>
      <c r="I29" s="59">
        <v>3</v>
      </c>
      <c r="J29" s="60"/>
      <c r="K29" s="61"/>
      <c r="L29" s="45"/>
    </row>
    <row r="30" spans="1:12" s="35" customFormat="1" ht="40.5" customHeight="1">
      <c r="A30" s="36">
        <v>1</v>
      </c>
      <c r="B30" s="37" t="s">
        <v>15</v>
      </c>
      <c r="C30" s="36" t="s">
        <v>37</v>
      </c>
      <c r="D30" s="36">
        <v>481.3</v>
      </c>
      <c r="E30" s="36">
        <v>200</v>
      </c>
      <c r="F30" s="38">
        <f>E30*100/D30</f>
        <v>41.554124246831499</v>
      </c>
      <c r="G30" s="38">
        <f>F30*10/100</f>
        <v>4.1554124246831501</v>
      </c>
      <c r="H30" s="43">
        <v>0</v>
      </c>
      <c r="I30" s="42"/>
      <c r="J30" s="36">
        <v>330</v>
      </c>
      <c r="K30" s="36">
        <v>600</v>
      </c>
      <c r="L30" s="42">
        <f t="shared" si="1"/>
        <v>181.81818181818181</v>
      </c>
    </row>
    <row r="31" spans="1:12" s="35" customFormat="1" ht="40.5" customHeight="1">
      <c r="A31" s="36">
        <v>2</v>
      </c>
      <c r="B31" s="37" t="s">
        <v>38</v>
      </c>
      <c r="C31" s="36" t="s">
        <v>39</v>
      </c>
      <c r="D31" s="36">
        <v>10</v>
      </c>
      <c r="E31" s="64">
        <v>20</v>
      </c>
      <c r="F31" s="38">
        <f t="shared" si="2"/>
        <v>200</v>
      </c>
      <c r="G31" s="38">
        <f t="shared" ref="G31:G33" si="4">F31*10/100</f>
        <v>20</v>
      </c>
      <c r="H31" s="43">
        <v>10</v>
      </c>
      <c r="I31" s="42"/>
      <c r="J31" s="36"/>
      <c r="K31" s="36"/>
      <c r="L31" s="42"/>
    </row>
    <row r="32" spans="1:12" s="35" customFormat="1" ht="51.75" customHeight="1">
      <c r="A32" s="36">
        <v>3</v>
      </c>
      <c r="B32" s="37" t="s">
        <v>40</v>
      </c>
      <c r="C32" s="36" t="s">
        <v>39</v>
      </c>
      <c r="D32" s="36" t="s">
        <v>41</v>
      </c>
      <c r="E32" s="36">
        <v>19.95</v>
      </c>
      <c r="F32" s="38">
        <f>E32*100/10</f>
        <v>199.5</v>
      </c>
      <c r="G32" s="38">
        <f t="shared" si="4"/>
        <v>19.95</v>
      </c>
      <c r="H32" s="43">
        <v>10</v>
      </c>
      <c r="I32" s="42"/>
      <c r="J32" s="36"/>
      <c r="K32" s="36"/>
      <c r="L32" s="42">
        <f>K32*100/10</f>
        <v>0</v>
      </c>
    </row>
    <row r="33" spans="1:12" s="35" customFormat="1" ht="40.5" customHeight="1">
      <c r="A33" s="36">
        <v>4</v>
      </c>
      <c r="B33" s="37" t="s">
        <v>42</v>
      </c>
      <c r="C33" s="36" t="s">
        <v>18</v>
      </c>
      <c r="D33" s="36">
        <v>138</v>
      </c>
      <c r="E33" s="36">
        <v>261</v>
      </c>
      <c r="F33" s="38">
        <f t="shared" si="2"/>
        <v>189.13043478260869</v>
      </c>
      <c r="G33" s="38">
        <f t="shared" si="4"/>
        <v>18.913043478260871</v>
      </c>
      <c r="H33" s="43">
        <v>10</v>
      </c>
      <c r="I33" s="42"/>
      <c r="J33" s="36"/>
      <c r="K33" s="36"/>
      <c r="L33" s="42"/>
    </row>
    <row r="34" spans="1:12" s="35" customFormat="1" ht="40.5" customHeight="1">
      <c r="A34" s="36">
        <v>5</v>
      </c>
      <c r="B34" s="37" t="s">
        <v>22</v>
      </c>
      <c r="C34" s="36" t="s">
        <v>23</v>
      </c>
      <c r="D34" s="36">
        <v>0</v>
      </c>
      <c r="E34" s="36">
        <v>0</v>
      </c>
      <c r="F34" s="38" t="s">
        <v>24</v>
      </c>
      <c r="G34" s="38" t="s">
        <v>24</v>
      </c>
      <c r="H34" s="43">
        <v>10</v>
      </c>
      <c r="I34" s="42"/>
      <c r="J34" s="36">
        <v>0</v>
      </c>
      <c r="K34" s="36">
        <v>0</v>
      </c>
      <c r="L34" s="42" t="s">
        <v>24</v>
      </c>
    </row>
    <row r="35" spans="1:12" s="35" customFormat="1" ht="40.5" customHeight="1">
      <c r="A35" s="36">
        <v>6</v>
      </c>
      <c r="B35" s="37" t="s">
        <v>25</v>
      </c>
      <c r="C35" s="36" t="s">
        <v>23</v>
      </c>
      <c r="D35" s="36">
        <v>0</v>
      </c>
      <c r="E35" s="36">
        <v>0</v>
      </c>
      <c r="F35" s="38" t="s">
        <v>24</v>
      </c>
      <c r="G35" s="38" t="s">
        <v>24</v>
      </c>
      <c r="H35" s="43">
        <v>10</v>
      </c>
      <c r="I35" s="42"/>
      <c r="J35" s="36"/>
      <c r="K35" s="36"/>
      <c r="L35" s="42"/>
    </row>
    <row r="36" spans="1:12" s="35" customFormat="1" ht="40.5" customHeight="1">
      <c r="A36" s="36">
        <v>7</v>
      </c>
      <c r="B36" s="37" t="s">
        <v>26</v>
      </c>
      <c r="C36" s="36" t="s">
        <v>18</v>
      </c>
      <c r="D36" s="36">
        <v>0</v>
      </c>
      <c r="E36" s="36">
        <v>0</v>
      </c>
      <c r="F36" s="38" t="s">
        <v>24</v>
      </c>
      <c r="G36" s="38" t="s">
        <v>24</v>
      </c>
      <c r="H36" s="43">
        <v>10</v>
      </c>
      <c r="I36" s="42"/>
      <c r="J36" s="36"/>
      <c r="K36" s="36"/>
      <c r="L36" s="42"/>
    </row>
    <row r="37" spans="1:12" s="35" customFormat="1" ht="40.5" customHeight="1">
      <c r="A37" s="36">
        <v>8</v>
      </c>
      <c r="B37" s="37" t="s">
        <v>27</v>
      </c>
      <c r="C37" s="36" t="s">
        <v>18</v>
      </c>
      <c r="D37" s="36">
        <v>0</v>
      </c>
      <c r="E37" s="36">
        <v>0</v>
      </c>
      <c r="F37" s="38" t="s">
        <v>24</v>
      </c>
      <c r="G37" s="38" t="s">
        <v>24</v>
      </c>
      <c r="H37" s="43">
        <v>10</v>
      </c>
      <c r="I37" s="42"/>
      <c r="J37" s="36"/>
      <c r="K37" s="36"/>
      <c r="L37" s="42"/>
    </row>
    <row r="38" spans="1:12" s="35" customFormat="1" ht="40.5" customHeight="1">
      <c r="A38" s="36">
        <v>9</v>
      </c>
      <c r="B38" s="37" t="s">
        <v>28</v>
      </c>
      <c r="C38" s="36" t="s">
        <v>29</v>
      </c>
      <c r="D38" s="36" t="s">
        <v>24</v>
      </c>
      <c r="E38" s="36" t="s">
        <v>24</v>
      </c>
      <c r="F38" s="38" t="s">
        <v>24</v>
      </c>
      <c r="G38" s="38" t="s">
        <v>24</v>
      </c>
      <c r="H38" s="43">
        <v>10</v>
      </c>
      <c r="I38" s="42"/>
      <c r="J38" s="36"/>
      <c r="K38" s="36"/>
      <c r="L38" s="42"/>
    </row>
    <row r="39" spans="1:12" s="35" customFormat="1" ht="40.5" customHeight="1" thickBot="1">
      <c r="A39" s="36">
        <v>10</v>
      </c>
      <c r="B39" s="37" t="s">
        <v>30</v>
      </c>
      <c r="C39" s="36" t="s">
        <v>29</v>
      </c>
      <c r="D39" s="36" t="s">
        <v>24</v>
      </c>
      <c r="E39" s="36" t="s">
        <v>24</v>
      </c>
      <c r="F39" s="38" t="s">
        <v>24</v>
      </c>
      <c r="G39" s="38" t="s">
        <v>24</v>
      </c>
      <c r="H39" s="43">
        <v>10</v>
      </c>
      <c r="I39" s="42"/>
      <c r="J39" s="36"/>
      <c r="K39" s="36"/>
      <c r="L39" s="42"/>
    </row>
    <row r="40" spans="1:12" s="35" customFormat="1" ht="17.25" customHeight="1" thickBot="1">
      <c r="A40" s="62"/>
      <c r="B40" s="63"/>
      <c r="C40" s="33"/>
      <c r="D40" s="34"/>
      <c r="E40" s="34"/>
      <c r="F40" s="56"/>
      <c r="G40" s="52">
        <f>SUM(G30:G34)</f>
        <v>63.018455902944027</v>
      </c>
      <c r="H40" s="53">
        <f>SUM(SUM(H30:H39))</f>
        <v>90</v>
      </c>
      <c r="I40" s="54"/>
      <c r="J40" s="33"/>
      <c r="K40" s="34"/>
      <c r="L40" s="42"/>
    </row>
    <row r="41" spans="1:12" s="35" customFormat="1" ht="17.25" customHeight="1" thickBot="1">
      <c r="A41" s="55" t="s">
        <v>43</v>
      </c>
      <c r="B41" s="55"/>
      <c r="C41" s="55"/>
      <c r="D41" s="34"/>
      <c r="E41" s="34"/>
      <c r="F41" s="56"/>
      <c r="G41" s="57">
        <v>4</v>
      </c>
      <c r="H41" s="58">
        <v>2</v>
      </c>
      <c r="I41" s="59">
        <v>2</v>
      </c>
      <c r="J41" s="60"/>
      <c r="K41" s="61"/>
      <c r="L41" s="45"/>
    </row>
    <row r="42" spans="1:12" s="35" customFormat="1" ht="40.5" customHeight="1">
      <c r="A42" s="36">
        <v>1</v>
      </c>
      <c r="B42" s="37" t="s">
        <v>15</v>
      </c>
      <c r="C42" s="36" t="s">
        <v>16</v>
      </c>
      <c r="D42" s="36">
        <v>481.3</v>
      </c>
      <c r="E42" s="36">
        <v>200</v>
      </c>
      <c r="F42" s="38">
        <f>E42*100/D42</f>
        <v>41.554124246831499</v>
      </c>
      <c r="G42" s="38">
        <f t="shared" ref="G42:G43" si="5">F42*10/100</f>
        <v>4.1554124246831501</v>
      </c>
      <c r="H42" s="43">
        <v>0</v>
      </c>
      <c r="I42" s="42"/>
      <c r="J42" s="36">
        <v>750</v>
      </c>
      <c r="K42" s="36">
        <v>677.2</v>
      </c>
      <c r="L42" s="42">
        <f>K42*100/J42</f>
        <v>90.293333333333337</v>
      </c>
    </row>
    <row r="43" spans="1:12" s="35" customFormat="1" ht="40.5" customHeight="1">
      <c r="A43" s="36">
        <v>2</v>
      </c>
      <c r="B43" s="37" t="s">
        <v>44</v>
      </c>
      <c r="C43" s="36" t="s">
        <v>18</v>
      </c>
      <c r="D43" s="36">
        <v>16</v>
      </c>
      <c r="E43" s="36">
        <v>15</v>
      </c>
      <c r="F43" s="38">
        <f>E43*100/D43</f>
        <v>93.75</v>
      </c>
      <c r="G43" s="38">
        <f t="shared" si="5"/>
        <v>9.375</v>
      </c>
      <c r="H43" s="43">
        <v>0</v>
      </c>
      <c r="I43" s="42"/>
      <c r="J43" s="36">
        <v>75</v>
      </c>
      <c r="K43" s="36">
        <v>90</v>
      </c>
      <c r="L43" s="42">
        <f>K43*100/J43</f>
        <v>120</v>
      </c>
    </row>
    <row r="44" spans="1:12" s="35" customFormat="1" ht="54" customHeight="1">
      <c r="A44" s="36">
        <v>3</v>
      </c>
      <c r="B44" s="37" t="s">
        <v>45</v>
      </c>
      <c r="C44" s="36" t="s">
        <v>18</v>
      </c>
      <c r="D44" s="36">
        <v>239</v>
      </c>
      <c r="E44" s="36">
        <v>174</v>
      </c>
      <c r="F44" s="38">
        <f t="shared" si="2"/>
        <v>72.803347280334734</v>
      </c>
      <c r="G44" s="38">
        <f>F44*10/100</f>
        <v>7.2803347280334734</v>
      </c>
      <c r="H44" s="43">
        <v>0</v>
      </c>
      <c r="I44" s="42"/>
      <c r="J44" s="36">
        <v>425</v>
      </c>
      <c r="K44" s="36">
        <v>433</v>
      </c>
      <c r="L44" s="42">
        <f t="shared" si="1"/>
        <v>101.88235294117646</v>
      </c>
    </row>
    <row r="45" spans="1:12" s="35" customFormat="1" ht="49.5" customHeight="1">
      <c r="A45" s="36">
        <v>4</v>
      </c>
      <c r="B45" s="37" t="s">
        <v>46</v>
      </c>
      <c r="C45" s="36" t="s">
        <v>39</v>
      </c>
      <c r="D45" s="36">
        <v>58</v>
      </c>
      <c r="E45" s="36">
        <v>40</v>
      </c>
      <c r="F45" s="38">
        <f t="shared" si="2"/>
        <v>68.965517241379317</v>
      </c>
      <c r="G45" s="38">
        <f>F45*10/100</f>
        <v>6.8965517241379315</v>
      </c>
      <c r="H45" s="43">
        <v>0</v>
      </c>
      <c r="I45" s="42"/>
      <c r="J45" s="36">
        <v>30</v>
      </c>
      <c r="K45" s="36">
        <v>50</v>
      </c>
      <c r="L45" s="42">
        <f t="shared" si="1"/>
        <v>166.66666666666666</v>
      </c>
    </row>
    <row r="46" spans="1:12" s="35" customFormat="1" ht="40.5" customHeight="1">
      <c r="A46" s="36">
        <v>5</v>
      </c>
      <c r="B46" s="37" t="s">
        <v>22</v>
      </c>
      <c r="C46" s="36" t="s">
        <v>23</v>
      </c>
      <c r="D46" s="36">
        <v>0</v>
      </c>
      <c r="E46" s="36">
        <v>0</v>
      </c>
      <c r="F46" s="38" t="s">
        <v>24</v>
      </c>
      <c r="G46" s="38" t="s">
        <v>24</v>
      </c>
      <c r="H46" s="43">
        <v>10</v>
      </c>
      <c r="I46" s="42"/>
      <c r="J46" s="36" t="s">
        <v>24</v>
      </c>
      <c r="K46" s="36">
        <v>10</v>
      </c>
      <c r="L46" s="42" t="s">
        <v>24</v>
      </c>
    </row>
    <row r="47" spans="1:12" s="35" customFormat="1" ht="40.5" customHeight="1">
      <c r="A47" s="36">
        <v>6</v>
      </c>
      <c r="B47" s="37" t="s">
        <v>25</v>
      </c>
      <c r="C47" s="36" t="s">
        <v>23</v>
      </c>
      <c r="D47" s="36">
        <v>0</v>
      </c>
      <c r="E47" s="36">
        <v>0</v>
      </c>
      <c r="F47" s="38" t="s">
        <v>24</v>
      </c>
      <c r="G47" s="38" t="s">
        <v>24</v>
      </c>
      <c r="H47" s="43">
        <v>10</v>
      </c>
      <c r="I47" s="45"/>
      <c r="J47" s="36">
        <v>0</v>
      </c>
      <c r="K47" s="36">
        <v>0</v>
      </c>
      <c r="L47" s="42">
        <v>0</v>
      </c>
    </row>
    <row r="48" spans="1:12" s="35" customFormat="1" ht="40.5" customHeight="1">
      <c r="A48" s="36">
        <v>7</v>
      </c>
      <c r="B48" s="37" t="s">
        <v>26</v>
      </c>
      <c r="C48" s="36" t="s">
        <v>18</v>
      </c>
      <c r="D48" s="36">
        <v>0</v>
      </c>
      <c r="E48" s="36">
        <v>0</v>
      </c>
      <c r="F48" s="38" t="s">
        <v>24</v>
      </c>
      <c r="G48" s="38" t="s">
        <v>24</v>
      </c>
      <c r="H48" s="43">
        <v>10</v>
      </c>
      <c r="I48" s="46"/>
      <c r="J48" s="65"/>
      <c r="K48" s="65"/>
      <c r="L48" s="46"/>
    </row>
    <row r="49" spans="1:12" s="35" customFormat="1" ht="40.5" customHeight="1">
      <c r="A49" s="36">
        <v>8</v>
      </c>
      <c r="B49" s="37" t="s">
        <v>27</v>
      </c>
      <c r="C49" s="36" t="s">
        <v>18</v>
      </c>
      <c r="D49" s="36">
        <v>0</v>
      </c>
      <c r="E49" s="36">
        <v>0</v>
      </c>
      <c r="F49" s="38" t="s">
        <v>24</v>
      </c>
      <c r="G49" s="38" t="s">
        <v>24</v>
      </c>
      <c r="H49" s="43">
        <v>10</v>
      </c>
      <c r="I49" s="46"/>
      <c r="J49" s="65"/>
      <c r="K49" s="65"/>
      <c r="L49" s="46"/>
    </row>
    <row r="50" spans="1:12" s="35" customFormat="1" ht="40.5" customHeight="1">
      <c r="A50" s="36">
        <v>9</v>
      </c>
      <c r="B50" s="37" t="s">
        <v>28</v>
      </c>
      <c r="C50" s="36" t="s">
        <v>29</v>
      </c>
      <c r="D50" s="36" t="s">
        <v>24</v>
      </c>
      <c r="E50" s="36" t="s">
        <v>24</v>
      </c>
      <c r="F50" s="38" t="s">
        <v>24</v>
      </c>
      <c r="G50" s="38" t="s">
        <v>24</v>
      </c>
      <c r="H50" s="43">
        <v>10</v>
      </c>
      <c r="I50" s="46"/>
      <c r="J50" s="65"/>
      <c r="K50" s="65"/>
      <c r="L50" s="46"/>
    </row>
    <row r="51" spans="1:12" s="35" customFormat="1" ht="40.5" customHeight="1" thickBot="1">
      <c r="A51" s="36">
        <v>10</v>
      </c>
      <c r="B51" s="37" t="s">
        <v>30</v>
      </c>
      <c r="C51" s="36" t="s">
        <v>29</v>
      </c>
      <c r="D51" s="36" t="s">
        <v>24</v>
      </c>
      <c r="E51" s="36" t="s">
        <v>24</v>
      </c>
      <c r="F51" s="38" t="s">
        <v>24</v>
      </c>
      <c r="G51" s="38" t="s">
        <v>24</v>
      </c>
      <c r="H51" s="43">
        <v>10</v>
      </c>
      <c r="I51" s="46"/>
      <c r="J51" s="65"/>
      <c r="K51" s="65"/>
      <c r="L51" s="46"/>
    </row>
    <row r="52" spans="1:12" s="35" customFormat="1" ht="18.75" customHeight="1" thickBot="1">
      <c r="F52" s="66"/>
      <c r="G52" s="52">
        <f>SUM(G42:G47)</f>
        <v>27.707298876854555</v>
      </c>
      <c r="H52" s="53">
        <f>SUM(H42:H51)</f>
        <v>60</v>
      </c>
      <c r="I52" s="54"/>
    </row>
  </sheetData>
  <mergeCells count="15">
    <mergeCell ref="A5:C5"/>
    <mergeCell ref="A16:F16"/>
    <mergeCell ref="A17:C17"/>
    <mergeCell ref="A29:C29"/>
    <mergeCell ref="A41:C41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1 квартал2012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LinkovaNN</dc:creator>
  <cp:lastModifiedBy>LinkovaNN</cp:lastModifiedBy>
  <dcterms:created xsi:type="dcterms:W3CDTF">2012-06-15T12:20:55Z</dcterms:created>
  <dcterms:modified xsi:type="dcterms:W3CDTF">2012-06-15T12:21:29Z</dcterms:modified>
</cp:coreProperties>
</file>